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\2026\26-011 Reconstruction Adams Flat Road\"/>
    </mc:Choice>
  </mc:AlternateContent>
  <xr:revisionPtr revIDLastSave="0" documentId="8_{0DD910E2-5BB1-4163-AA06-80933423273B}" xr6:coauthVersionLast="47" xr6:coauthVersionMax="47" xr10:uidLastSave="{00000000-0000-0000-0000-000000000000}"/>
  <bookViews>
    <workbookView xWindow="-120" yWindow="-120" windowWidth="29040" windowHeight="15720" xr2:uid="{CD14D567-31E6-4FEC-9CFD-CB07963F2B71}"/>
  </bookViews>
  <sheets>
    <sheet name="Bid Form" sheetId="8" r:id="rId1"/>
  </sheets>
  <definedNames>
    <definedName name="_xlnm.Print_Area" localSheetId="0">'Bid Form'!$A$1:$G$82</definedName>
    <definedName name="_xlnm.Print_Titles" localSheetId="0">'Bid Form'!$1:$2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8" l="1"/>
  <c r="G30" i="8" l="1"/>
  <c r="G29" i="8"/>
  <c r="G42" i="8" l="1"/>
  <c r="G40" i="8" l="1"/>
  <c r="G41" i="8" l="1"/>
  <c r="G78" i="8"/>
  <c r="G53" i="8"/>
  <c r="G50" i="8"/>
  <c r="G39" i="8"/>
  <c r="G37" i="8"/>
  <c r="G79" i="8" l="1"/>
  <c r="G25" i="8" l="1"/>
  <c r="G28" i="8"/>
  <c r="G21" i="8"/>
  <c r="G76" i="8"/>
  <c r="G26" i="8" l="1"/>
  <c r="G17" i="8"/>
  <c r="E72" i="8"/>
  <c r="G72" i="8" s="1"/>
  <c r="E71" i="8"/>
  <c r="G71" i="8" s="1"/>
  <c r="G14" i="8"/>
  <c r="E7" i="8"/>
  <c r="G6" i="8"/>
  <c r="G73" i="8" l="1"/>
  <c r="G60" i="8" l="1"/>
  <c r="G59" i="8"/>
  <c r="A5" i="8"/>
  <c r="A6" i="8" s="1"/>
  <c r="A7" i="8" s="1"/>
  <c r="A8" i="8" s="1"/>
  <c r="A9" i="8" s="1"/>
  <c r="A10" i="8" s="1"/>
  <c r="A11" i="8" s="1"/>
  <c r="A12" i="8" s="1"/>
  <c r="A13" i="8" s="1"/>
  <c r="A14" i="8" s="1"/>
  <c r="G64" i="8"/>
  <c r="G74" i="8"/>
  <c r="G27" i="8"/>
  <c r="G77" i="8"/>
  <c r="G67" i="8"/>
  <c r="G66" i="8"/>
  <c r="G65" i="8"/>
  <c r="G58" i="8"/>
  <c r="G57" i="8"/>
  <c r="G47" i="8"/>
  <c r="G49" i="8"/>
  <c r="E8" i="8"/>
  <c r="A17" i="8" l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G68" i="8"/>
  <c r="G20" i="8"/>
  <c r="G19" i="8"/>
  <c r="G75" i="8"/>
  <c r="A29" i="8" l="1"/>
  <c r="A30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5" i="8" s="1"/>
  <c r="G22" i="8"/>
  <c r="G18" i="8"/>
  <c r="G24" i="8"/>
  <c r="G23" i="8"/>
  <c r="G13" i="8"/>
  <c r="G12" i="8"/>
  <c r="G8" i="8"/>
  <c r="G31" i="8" l="1"/>
  <c r="G11" i="8"/>
  <c r="G48" i="8"/>
  <c r="G36" i="8"/>
  <c r="G7" i="8"/>
  <c r="G70" i="8"/>
  <c r="G81" i="8" s="1"/>
  <c r="G80" i="8" l="1"/>
  <c r="G61" i="8"/>
  <c r="G56" i="8"/>
  <c r="G51" i="8"/>
  <c r="G52" i="8"/>
  <c r="G33" i="8"/>
  <c r="G35" i="8"/>
  <c r="G34" i="8"/>
  <c r="G62" i="8" l="1"/>
  <c r="G4" i="8"/>
  <c r="G5" i="8"/>
  <c r="G38" i="8" l="1"/>
  <c r="G43" i="8" s="1"/>
  <c r="G10" i="8"/>
  <c r="G15" i="8" s="1"/>
  <c r="G46" i="8"/>
  <c r="G45" i="8"/>
  <c r="G54" i="8" l="1"/>
  <c r="G82" i="8" s="1"/>
  <c r="A46" i="8" l="1"/>
  <c r="A47" i="8" s="1"/>
  <c r="A48" i="8" s="1"/>
  <c r="A49" i="8" s="1"/>
  <c r="A50" i="8" s="1"/>
  <c r="A51" i="8" s="1"/>
  <c r="A52" i="8" s="1"/>
  <c r="A53" i="8" s="1"/>
  <c r="A56" i="8" s="1"/>
  <c r="A57" i="8" l="1"/>
  <c r="A58" i="8" l="1"/>
  <c r="A59" i="8" s="1"/>
  <c r="A60" i="8" l="1"/>
  <c r="A61" i="8" s="1"/>
  <c r="A64" i="8" s="1"/>
  <c r="A65" i="8" s="1"/>
  <c r="A66" i="8" s="1"/>
  <c r="A67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</calcChain>
</file>

<file path=xl/sharedStrings.xml><?xml version="1.0" encoding="utf-8"?>
<sst xmlns="http://schemas.openxmlformats.org/spreadsheetml/2006/main" count="224" uniqueCount="164">
  <si>
    <t>Item No.</t>
  </si>
  <si>
    <t>Unit Price</t>
  </si>
  <si>
    <t>Total Price</t>
  </si>
  <si>
    <t>EA</t>
  </si>
  <si>
    <t>CY</t>
  </si>
  <si>
    <t>SY</t>
  </si>
  <si>
    <t>LF</t>
  </si>
  <si>
    <t>MO</t>
  </si>
  <si>
    <t>LS</t>
  </si>
  <si>
    <t>Estimated Quantity</t>
  </si>
  <si>
    <t>STORMWATER (SWPPP)</t>
  </si>
  <si>
    <t>TRAFFIC CONTROL</t>
  </si>
  <si>
    <t>PAVEMENT MARKINGS AND SIGNS</t>
  </si>
  <si>
    <t>SITE PREPARATION &amp; EARTHWORK</t>
  </si>
  <si>
    <t>Installation of Permanent Signs (Signs, Poles, Anchors, and Hardware)</t>
  </si>
  <si>
    <t>Dynamic Message Sign (All Phases)</t>
  </si>
  <si>
    <t>TON</t>
  </si>
  <si>
    <t>PAVING ITEMS</t>
  </si>
  <si>
    <t>STORM WATER ITEMS</t>
  </si>
  <si>
    <t>Project Sign</t>
  </si>
  <si>
    <t>Off-site Borrow Material</t>
  </si>
  <si>
    <t>STA</t>
  </si>
  <si>
    <t>HC 100.01</t>
  </si>
  <si>
    <t>Remove and Dispose Existing Asphaltic Surface and Base Material (All Depths)</t>
  </si>
  <si>
    <t>EXTRA WORK ITEMS</t>
  </si>
  <si>
    <t>GAL</t>
  </si>
  <si>
    <t>Cement for Subgrade Stabilization</t>
  </si>
  <si>
    <t>Manipulation of Cement for Stabilized Subgrade, 8-inch</t>
  </si>
  <si>
    <t>Remove and Dispose Existing Asphalt &amp; Gravel Driveway and Base Material (All Depths)</t>
  </si>
  <si>
    <t>Off-Duty Uniformed Peace Officer - As Directed by Engineer (Min. Bid $65/HR)</t>
  </si>
  <si>
    <t>HR</t>
  </si>
  <si>
    <t>SWPPP Inspection and Maintenance (Min. Bid - $6,000.)</t>
  </si>
  <si>
    <t>Reinforced Concrete Slope Paving (5")</t>
  </si>
  <si>
    <t>Traffic Control – Temp. Traffic Signal</t>
  </si>
  <si>
    <t>Item Description</t>
  </si>
  <si>
    <t>Spec No.</t>
  </si>
  <si>
    <t>Unit Measure</t>
  </si>
  <si>
    <t>Subtotal of C</t>
  </si>
  <si>
    <t>Subtotal of D</t>
  </si>
  <si>
    <t>Subtotal of E</t>
  </si>
  <si>
    <t>Subtotal F</t>
  </si>
  <si>
    <t>Subtotal G</t>
  </si>
  <si>
    <t>Preparing Right-of-way (Minimal, includes incidental debris removal and localized clearing within project limits only.)</t>
  </si>
  <si>
    <t>HC 104.04</t>
  </si>
  <si>
    <t>Remove Concrete Driveways  (All Depths)</t>
  </si>
  <si>
    <t>HC 502.01</t>
  </si>
  <si>
    <t>HC 502.03</t>
  </si>
  <si>
    <t>Lime (Hydrated Lime - Dry)</t>
  </si>
  <si>
    <t>HC 265.01</t>
  </si>
  <si>
    <t>Fly Ash (Class FS)</t>
  </si>
  <si>
    <t>HC 265.05</t>
  </si>
  <si>
    <t>HC 265.09</t>
  </si>
  <si>
    <t>HC 275.03</t>
  </si>
  <si>
    <t>HC 275.01</t>
  </si>
  <si>
    <t>HC 247.04</t>
  </si>
  <si>
    <t>High Early Strength Concrete Driveway, 7-inch</t>
  </si>
  <si>
    <t>HC 312.01</t>
  </si>
  <si>
    <t>Tack Coat (CSS-1H)</t>
  </si>
  <si>
    <t xml:space="preserve">Roadway and Ditch Excavation </t>
  </si>
  <si>
    <t>HC 464.01</t>
  </si>
  <si>
    <t>Reinforced Concrete Pipe (Circular) (42") (CL III)</t>
  </si>
  <si>
    <t>HC 464.07</t>
  </si>
  <si>
    <t>Temporary Residential Driveways - Furnish-Install &amp; Remove</t>
  </si>
  <si>
    <t>Temporary Commercial Driveways - Furnish-Install &amp; Remove</t>
  </si>
  <si>
    <t>Brick Mailbox</t>
  </si>
  <si>
    <t>HC 694.03</t>
  </si>
  <si>
    <t>HC 694.04</t>
  </si>
  <si>
    <t>HC 694.01</t>
  </si>
  <si>
    <t>Flexible Base Course (Roadway), 10-inch</t>
  </si>
  <si>
    <t>HC 341.04</t>
  </si>
  <si>
    <t>Emulsified Asphalt Prime Coat</t>
  </si>
  <si>
    <t>HC 292.01</t>
  </si>
  <si>
    <t>Flexible Base Course (Residential Driveways), 8-inch</t>
  </si>
  <si>
    <t>HC 247.03</t>
  </si>
  <si>
    <t>HC 400.07</t>
  </si>
  <si>
    <t>Video Recording Construction</t>
  </si>
  <si>
    <t>Dense-Graded Hot-mix Asphalt Surface Course (TY-D SAC-B PG64-22)  (Roadway &amp; Driveways)</t>
  </si>
  <si>
    <t>8" Cement-Stabilized Sand for Commercial Driveways</t>
  </si>
  <si>
    <t>3/4-inch Preformed Expansion Joint / Board Isolation Joint for Driveways</t>
  </si>
  <si>
    <t>Ditch Regrading – Selected Areas as per Profiles</t>
  </si>
  <si>
    <t>Reinforced Concrete Pipe, C76, Class III, Tongue &amp; Groove, Driveway (24")</t>
  </si>
  <si>
    <t>HC 464.30</t>
  </si>
  <si>
    <t>Reinforced Concrete Pipe (Cross Culverts)  (Circular) (24") (CL III)</t>
  </si>
  <si>
    <t>Reinforced Concrete Pipe (Circular) (48") (CL III)</t>
  </si>
  <si>
    <t>HC 464.09</t>
  </si>
  <si>
    <t>HC 467.23</t>
  </si>
  <si>
    <t>HC 666.04</t>
  </si>
  <si>
    <t>HC 666.08</t>
  </si>
  <si>
    <t>HC 666.16</t>
  </si>
  <si>
    <t>HC 666.07</t>
  </si>
  <si>
    <t>HC 666.44</t>
  </si>
  <si>
    <t>HC 666.45</t>
  </si>
  <si>
    <t>TxDOT SS 6028</t>
  </si>
  <si>
    <t>Construction Detours (6-in Hot-Mix Asphalt)</t>
  </si>
  <si>
    <t>TxDOT 681</t>
  </si>
  <si>
    <t>HC 591.08</t>
  </si>
  <si>
    <t>Temporary Sediment-Control Fence ( 60%  installation and 40% removal)</t>
  </si>
  <si>
    <t>HC 591.02</t>
  </si>
  <si>
    <t>Rock Filter Dam ( Type 2, 60%  installation and 40% removal)</t>
  </si>
  <si>
    <t>HC 591.11</t>
  </si>
  <si>
    <t>TxDOT 560</t>
  </si>
  <si>
    <t>Tree Protection and Trimming</t>
  </si>
  <si>
    <t>HC 501.01</t>
  </si>
  <si>
    <t>Tree Protection with Barrier (Orange Fence)</t>
  </si>
  <si>
    <t>HC 561.01</t>
  </si>
  <si>
    <t>HC 695.01</t>
  </si>
  <si>
    <t>HC 105.01</t>
  </si>
  <si>
    <t>HC 105.02</t>
  </si>
  <si>
    <t>HC 108.17</t>
  </si>
  <si>
    <t>HC 110.01</t>
  </si>
  <si>
    <t>HC 130.01</t>
  </si>
  <si>
    <t>HC 530.14</t>
  </si>
  <si>
    <t>Terminal Section (Timber Post) ((12 Gauge) (Furnish and Install)</t>
  </si>
  <si>
    <t>HC 540.23</t>
  </si>
  <si>
    <t>HC 110.04</t>
  </si>
  <si>
    <t>Trench Excavation Protection (5 FT to 10 FT)</t>
  </si>
  <si>
    <t>HC 402.01</t>
  </si>
  <si>
    <t>HC 636.01</t>
  </si>
  <si>
    <t>HC 636.03</t>
  </si>
  <si>
    <t>Traffic Sign - Plaque</t>
  </si>
  <si>
    <t>HC 697.01</t>
  </si>
  <si>
    <t>HC 314.01</t>
  </si>
  <si>
    <t>HC 658.01</t>
  </si>
  <si>
    <t>Delineators and Object Markers (Independently Housed)</t>
  </si>
  <si>
    <t>Dense-Graded Hot-mix Asphalt Base Course (TY-B PG64-22) (Commercial Driveways)</t>
  </si>
  <si>
    <t>Remove and Relocate Existing Signs and Mailboxes</t>
  </si>
  <si>
    <t>Remove and Dispose Existing Signs and Mailboxes</t>
  </si>
  <si>
    <t>Seeding for Erosion Control</t>
  </si>
  <si>
    <t>Install New Residential and Commercial Mailboxes</t>
  </si>
  <si>
    <t>HC 467.26</t>
  </si>
  <si>
    <t>HC 467.27</t>
  </si>
  <si>
    <t>SET (TYPE II) (24 IN RCP) (4:1) (CD-SPR)</t>
  </si>
  <si>
    <t>SET (TYPE II) (42 IN RCP) (4:1) (CD-SPR)</t>
  </si>
  <si>
    <t>SET (TYPE II) (48 IN RCP) (4:1) (CD-SPR)</t>
  </si>
  <si>
    <t>Concrete Headwall with Parallel Wings, Non-Skewed, For 42-Inch RCP, Including Riprap Apron</t>
  </si>
  <si>
    <t>TxDOT 466</t>
  </si>
  <si>
    <t>Metal Beam Guard Fence With Mow Strip (Timber Post) ((12 Gauge) (Furnish and Install)</t>
  </si>
  <si>
    <t>HC 540.19</t>
  </si>
  <si>
    <t>Drawing</t>
  </si>
  <si>
    <t>Remove and Dispose of Existing Concrete Pipe (All Sizes)</t>
  </si>
  <si>
    <t>Remove and Dispose of Existing Plastic Pipe (All Sizes)</t>
  </si>
  <si>
    <t>HC 108.14</t>
  </si>
  <si>
    <t>Relocate Brick Mailbox</t>
  </si>
  <si>
    <t>Traffic Control - Flaggers, Barricades, Barriers, Barrels, Cones, and Signing</t>
  </si>
  <si>
    <t>Retroreflectorized Pavement Markings (Type I) (4 in, Yellow, Dashed, Thermoplastic) (90 Mil)</t>
  </si>
  <si>
    <t>Retroreflectorized Pavement Markings (Type I) (24 in, White, Solid, Thermoplastic) (90 Mil)</t>
  </si>
  <si>
    <t xml:space="preserve">Retroreflectorized Pavement Markings (Type I) (4 
in, White, Solid, Thermoplastic) (90 Mil) </t>
  </si>
  <si>
    <t xml:space="preserve">Retroreflectorized Pavement Markings (Type I) (4 
in, Yellow, Solid, Thermoplastic) (60 Mil) </t>
  </si>
  <si>
    <t>Retroreflectorized Pavement Markings (Type II) (Single Arrow)</t>
  </si>
  <si>
    <t>Retroreflectorized Pavement Markings (Type II) (Double Arrows)</t>
  </si>
  <si>
    <t>HC 432.03</t>
  </si>
  <si>
    <t>HC 501.03</t>
  </si>
  <si>
    <t>Lime-Fly Ash Treatment Subgrade (Road-Mixed), 8-12 inch</t>
  </si>
  <si>
    <t>HC 164.05</t>
  </si>
  <si>
    <t>Vendor:____________________</t>
  </si>
  <si>
    <t>ADAMS FLAT RD
BID ITEM LIST</t>
  </si>
  <si>
    <t>Grand Total Items (A-G)</t>
  </si>
  <si>
    <t>A</t>
  </si>
  <si>
    <t>B</t>
  </si>
  <si>
    <t>C</t>
  </si>
  <si>
    <t>D</t>
  </si>
  <si>
    <t>E</t>
  </si>
  <si>
    <t>F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</si>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</sst>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Protection="1">
      <protection locked="0"/>
    </xf>
    <xf numFmtId="44" fontId="4" fillId="0" borderId="1" xfId="1" applyFont="1" applyFill="1" applyBorder="1" applyProtection="1"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3" borderId="1" xfId="0" applyFont="1" applyFill="1" applyBorder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right"/>
      <protection locked="0"/>
    </xf>
    <xf numFmtId="44" fontId="4" fillId="0" borderId="1" xfId="1" applyFont="1" applyFill="1" applyBorder="1" applyAlignment="1" applyProtection="1">
      <alignment horizontal="right" vertical="center"/>
      <protection locked="0"/>
    </xf>
    <xf numFmtId="44" fontId="4" fillId="0" borderId="1" xfId="1" applyFont="1" applyFill="1" applyBorder="1" applyAlignment="1" applyProtection="1">
      <alignment horizontal="right"/>
      <protection locked="0"/>
    </xf>
    <xf numFmtId="44" fontId="3" fillId="0" borderId="1" xfId="1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7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44" fontId="2" fillId="0" borderId="3" xfId="0" applyNumberFormat="1" applyFont="1" applyBorder="1"/>
    <xf numFmtId="0" fontId="2" fillId="2" borderId="4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Protection="1"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/>
    </xf>
    <xf numFmtId="0" fontId="2" fillId="3" borderId="10" xfId="0" applyFont="1" applyFill="1" applyBorder="1"/>
    <xf numFmtId="0" fontId="3" fillId="0" borderId="9" xfId="0" applyFont="1" applyBorder="1" applyAlignment="1">
      <alignment horizontal="center"/>
    </xf>
    <xf numFmtId="44" fontId="0" fillId="0" borderId="10" xfId="1" applyFont="1" applyBorder="1" applyProtection="1"/>
    <xf numFmtId="44" fontId="2" fillId="0" borderId="10" xfId="0" applyNumberFormat="1" applyFont="1" applyBorder="1"/>
    <xf numFmtId="44" fontId="0" fillId="0" borderId="10" xfId="1" applyFont="1" applyFill="1" applyBorder="1" applyProtection="1"/>
    <xf numFmtId="44" fontId="2" fillId="3" borderId="10" xfId="0" applyNumberFormat="1" applyFont="1" applyFill="1" applyBorder="1"/>
    <xf numFmtId="44" fontId="0" fillId="0" borderId="10" xfId="1" applyFont="1" applyBorder="1" applyAlignment="1" applyProtection="1">
      <alignment vertical="center"/>
    </xf>
    <xf numFmtId="0" fontId="5" fillId="3" borderId="10" xfId="0" applyFont="1" applyFill="1" applyBorder="1"/>
    <xf numFmtId="44" fontId="3" fillId="0" borderId="10" xfId="1" applyFont="1" applyBorder="1" applyProtection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wrapText="1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2" xfId="0" applyFont="1" applyBorder="1" applyAlignment="1" applyProtection="1">
      <alignment horizontal="left"/>
      <protection locked="0"/>
    </xf>
    <xf numFmtId="44" fontId="2" fillId="0" borderId="13" xfId="0" applyNumberFormat="1" applyFont="1" applyBorder="1"/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908AD-F1B3-46BC-A0AB-9C14145940BE}">
  <sheetPr>
    <pageSetUpPr fitToPage="1"/>
  </sheetPr>
  <dimension ref="A1:I90"/>
  <sheetViews>
    <sheetView tabSelected="1" zoomScale="115" zoomScaleNormal="115" zoomScaleSheetLayoutView="115" workbookViewId="0">
      <selection activeCell="F4" sqref="F4"/>
    </sheetView>
  </sheetViews>
  <sheetFormatPr defaultRowHeight="15" x14ac:dyDescent="0.25"/>
  <cols>
    <col min="1" max="1" width="9.140625" style="1"/>
    <col min="2" max="2" width="48.28515625" style="15" customWidth="1"/>
    <col min="3" max="3" width="10.7109375" style="1" customWidth="1"/>
    <col min="4" max="4" width="9.7109375" style="1" customWidth="1"/>
    <col min="5" max="5" width="10.7109375" style="1" customWidth="1"/>
    <col min="6" max="6" width="13.7109375" customWidth="1"/>
    <col min="7" max="7" width="16.140625" bestFit="1" customWidth="1"/>
    <col min="9" max="9" width="11.5703125" bestFit="1" customWidth="1"/>
  </cols>
  <sheetData>
    <row r="1" spans="1:7" ht="42.75" customHeight="1" x14ac:dyDescent="0.25">
      <c r="A1" s="40"/>
      <c r="B1" s="41" t="s">
        <v>155</v>
      </c>
      <c r="C1" s="42"/>
      <c r="D1" s="42"/>
      <c r="E1" s="42"/>
      <c r="F1" s="61" t="s">
        <v>154</v>
      </c>
      <c r="G1" s="62"/>
    </row>
    <row r="2" spans="1:7" ht="50.1" customHeight="1" x14ac:dyDescent="0.25">
      <c r="A2" s="43" t="s">
        <v>0</v>
      </c>
      <c r="B2" s="18" t="s">
        <v>34</v>
      </c>
      <c r="C2" s="17" t="s">
        <v>35</v>
      </c>
      <c r="D2" s="18" t="s">
        <v>36</v>
      </c>
      <c r="E2" s="18" t="s">
        <v>9</v>
      </c>
      <c r="F2" s="3" t="s">
        <v>1</v>
      </c>
      <c r="G2" s="44" t="s">
        <v>2</v>
      </c>
    </row>
    <row r="3" spans="1:7" x14ac:dyDescent="0.25">
      <c r="A3" s="45" t="s">
        <v>157</v>
      </c>
      <c r="B3" s="20" t="s">
        <v>13</v>
      </c>
      <c r="C3" s="19"/>
      <c r="D3" s="19"/>
      <c r="E3" s="21"/>
      <c r="F3" s="4"/>
      <c r="G3" s="46"/>
    </row>
    <row r="4" spans="1:7" ht="39" x14ac:dyDescent="0.25">
      <c r="A4" s="47">
        <v>1</v>
      </c>
      <c r="B4" s="23" t="s">
        <v>42</v>
      </c>
      <c r="C4" s="22" t="s">
        <v>22</v>
      </c>
      <c r="D4" s="24" t="s">
        <v>21</v>
      </c>
      <c r="E4" s="16">
        <v>97</v>
      </c>
      <c r="F4" s="5"/>
      <c r="G4" s="48">
        <f t="shared" ref="G4:G14" si="0">E4*F4</f>
        <v>0</v>
      </c>
    </row>
    <row r="5" spans="1:7" x14ac:dyDescent="0.25">
      <c r="A5" s="47">
        <f>A4+1</f>
        <v>2</v>
      </c>
      <c r="B5" s="23" t="s">
        <v>19</v>
      </c>
      <c r="C5" s="25" t="s">
        <v>138</v>
      </c>
      <c r="D5" s="24" t="s">
        <v>3</v>
      </c>
      <c r="E5" s="24">
        <v>2</v>
      </c>
      <c r="F5" s="5"/>
      <c r="G5" s="48">
        <f t="shared" si="0"/>
        <v>0</v>
      </c>
    </row>
    <row r="6" spans="1:7" x14ac:dyDescent="0.25">
      <c r="A6" s="47">
        <f t="shared" ref="A6:A14" si="1">A5+1</f>
        <v>3</v>
      </c>
      <c r="B6" s="23" t="s">
        <v>44</v>
      </c>
      <c r="C6" s="22" t="s">
        <v>43</v>
      </c>
      <c r="D6" s="24" t="s">
        <v>5</v>
      </c>
      <c r="E6" s="24">
        <v>150</v>
      </c>
      <c r="F6" s="5"/>
      <c r="G6" s="48">
        <f t="shared" si="0"/>
        <v>0</v>
      </c>
    </row>
    <row r="7" spans="1:7" ht="26.25" x14ac:dyDescent="0.25">
      <c r="A7" s="47">
        <f t="shared" si="1"/>
        <v>4</v>
      </c>
      <c r="B7" s="23" t="s">
        <v>23</v>
      </c>
      <c r="C7" s="22" t="s">
        <v>106</v>
      </c>
      <c r="D7" s="24" t="s">
        <v>5</v>
      </c>
      <c r="E7" s="24">
        <f>ROUNDUP((205996/9),-2)</f>
        <v>22900</v>
      </c>
      <c r="F7" s="5"/>
      <c r="G7" s="48">
        <f>E7*F7</f>
        <v>0</v>
      </c>
    </row>
    <row r="8" spans="1:7" ht="26.25" x14ac:dyDescent="0.25">
      <c r="A8" s="47">
        <f t="shared" si="1"/>
        <v>5</v>
      </c>
      <c r="B8" s="23" t="s">
        <v>28</v>
      </c>
      <c r="C8" s="22" t="s">
        <v>107</v>
      </c>
      <c r="D8" s="24" t="s">
        <v>5</v>
      </c>
      <c r="E8" s="24">
        <f>23400/9</f>
        <v>2600</v>
      </c>
      <c r="F8" s="5"/>
      <c r="G8" s="48">
        <f t="shared" si="0"/>
        <v>0</v>
      </c>
    </row>
    <row r="9" spans="1:7" x14ac:dyDescent="0.25">
      <c r="A9" s="47">
        <f t="shared" si="1"/>
        <v>6</v>
      </c>
      <c r="B9" s="23" t="s">
        <v>140</v>
      </c>
      <c r="C9" s="22" t="s">
        <v>141</v>
      </c>
      <c r="D9" s="24" t="s">
        <v>6</v>
      </c>
      <c r="E9" s="16">
        <v>100</v>
      </c>
      <c r="F9" s="5"/>
      <c r="G9" s="48">
        <f>E9*F9</f>
        <v>0</v>
      </c>
    </row>
    <row r="10" spans="1:7" x14ac:dyDescent="0.25">
      <c r="A10" s="47">
        <f t="shared" si="1"/>
        <v>7</v>
      </c>
      <c r="B10" s="23" t="s">
        <v>139</v>
      </c>
      <c r="C10" s="22" t="s">
        <v>108</v>
      </c>
      <c r="D10" s="24" t="s">
        <v>6</v>
      </c>
      <c r="E10" s="16">
        <v>1000</v>
      </c>
      <c r="F10" s="5"/>
      <c r="G10" s="48">
        <f t="shared" si="0"/>
        <v>0</v>
      </c>
    </row>
    <row r="11" spans="1:7" x14ac:dyDescent="0.25">
      <c r="A11" s="47">
        <f t="shared" si="1"/>
        <v>8</v>
      </c>
      <c r="B11" s="23" t="s">
        <v>58</v>
      </c>
      <c r="C11" s="22" t="s">
        <v>109</v>
      </c>
      <c r="D11" s="24" t="s">
        <v>4</v>
      </c>
      <c r="E11" s="16">
        <v>19600</v>
      </c>
      <c r="F11" s="5"/>
      <c r="G11" s="48">
        <f>E11*F11</f>
        <v>0</v>
      </c>
    </row>
    <row r="12" spans="1:7" x14ac:dyDescent="0.25">
      <c r="A12" s="47">
        <f t="shared" si="1"/>
        <v>9</v>
      </c>
      <c r="B12" s="23" t="s">
        <v>125</v>
      </c>
      <c r="C12" s="22" t="s">
        <v>45</v>
      </c>
      <c r="D12" s="24" t="s">
        <v>8</v>
      </c>
      <c r="E12" s="16">
        <v>1</v>
      </c>
      <c r="F12" s="5"/>
      <c r="G12" s="48">
        <f t="shared" si="0"/>
        <v>0</v>
      </c>
    </row>
    <row r="13" spans="1:7" x14ac:dyDescent="0.25">
      <c r="A13" s="47">
        <f t="shared" si="1"/>
        <v>10</v>
      </c>
      <c r="B13" s="23" t="s">
        <v>126</v>
      </c>
      <c r="C13" s="22" t="s">
        <v>46</v>
      </c>
      <c r="D13" s="24" t="s">
        <v>8</v>
      </c>
      <c r="E13" s="16">
        <v>1</v>
      </c>
      <c r="F13" s="5"/>
      <c r="G13" s="48">
        <f t="shared" si="0"/>
        <v>0</v>
      </c>
    </row>
    <row r="14" spans="1:7" x14ac:dyDescent="0.25">
      <c r="A14" s="47">
        <f t="shared" si="1"/>
        <v>11</v>
      </c>
      <c r="B14" s="23" t="s">
        <v>142</v>
      </c>
      <c r="C14" s="22" t="s">
        <v>100</v>
      </c>
      <c r="D14" s="24" t="s">
        <v>3</v>
      </c>
      <c r="E14" s="16">
        <v>1</v>
      </c>
      <c r="F14" s="5"/>
      <c r="G14" s="48">
        <f t="shared" si="0"/>
        <v>0</v>
      </c>
    </row>
    <row r="15" spans="1:7" x14ac:dyDescent="0.25">
      <c r="A15" s="47"/>
      <c r="B15" s="23"/>
      <c r="C15" s="22"/>
      <c r="D15" s="24"/>
      <c r="E15" s="24"/>
      <c r="F15" s="6"/>
      <c r="G15" s="49">
        <f>SUM(G4:G14)</f>
        <v>0</v>
      </c>
    </row>
    <row r="16" spans="1:7" x14ac:dyDescent="0.25">
      <c r="A16" s="45" t="s">
        <v>158</v>
      </c>
      <c r="B16" s="26" t="s">
        <v>17</v>
      </c>
      <c r="C16" s="19"/>
      <c r="D16" s="27"/>
      <c r="E16" s="27"/>
      <c r="F16" s="7"/>
      <c r="G16" s="46"/>
    </row>
    <row r="17" spans="1:7" x14ac:dyDescent="0.25">
      <c r="A17" s="47">
        <f>A14+1</f>
        <v>12</v>
      </c>
      <c r="B17" s="23" t="s">
        <v>72</v>
      </c>
      <c r="C17" s="22" t="s">
        <v>73</v>
      </c>
      <c r="D17" s="24" t="s">
        <v>5</v>
      </c>
      <c r="E17" s="24">
        <v>2500</v>
      </c>
      <c r="F17" s="5"/>
      <c r="G17" s="50">
        <f>E17*F17</f>
        <v>0</v>
      </c>
    </row>
    <row r="18" spans="1:7" x14ac:dyDescent="0.25">
      <c r="A18" s="47">
        <f>A17+1</f>
        <v>13</v>
      </c>
      <c r="B18" s="23" t="s">
        <v>68</v>
      </c>
      <c r="C18" s="22" t="s">
        <v>54</v>
      </c>
      <c r="D18" s="24" t="s">
        <v>5</v>
      </c>
      <c r="E18" s="24">
        <v>30200</v>
      </c>
      <c r="F18" s="5"/>
      <c r="G18" s="50">
        <f t="shared" ref="G18:G24" si="2">E18*F18</f>
        <v>0</v>
      </c>
    </row>
    <row r="19" spans="1:7" x14ac:dyDescent="0.25">
      <c r="A19" s="47">
        <f t="shared" ref="A19:A30" si="3">A18+1</f>
        <v>14</v>
      </c>
      <c r="B19" s="23" t="s">
        <v>26</v>
      </c>
      <c r="C19" s="22" t="s">
        <v>53</v>
      </c>
      <c r="D19" s="24" t="s">
        <v>16</v>
      </c>
      <c r="E19" s="24">
        <v>600</v>
      </c>
      <c r="F19" s="5"/>
      <c r="G19" s="50">
        <f t="shared" si="2"/>
        <v>0</v>
      </c>
    </row>
    <row r="20" spans="1:7" x14ac:dyDescent="0.25">
      <c r="A20" s="47">
        <f t="shared" si="3"/>
        <v>15</v>
      </c>
      <c r="B20" s="23" t="s">
        <v>27</v>
      </c>
      <c r="C20" s="22" t="s">
        <v>52</v>
      </c>
      <c r="D20" s="24" t="s">
        <v>5</v>
      </c>
      <c r="E20" s="24">
        <v>30200</v>
      </c>
      <c r="F20" s="5"/>
      <c r="G20" s="50">
        <f t="shared" si="2"/>
        <v>0</v>
      </c>
    </row>
    <row r="21" spans="1:7" ht="26.25" x14ac:dyDescent="0.25">
      <c r="A21" s="47">
        <f t="shared" si="3"/>
        <v>16</v>
      </c>
      <c r="B21" s="23" t="s">
        <v>124</v>
      </c>
      <c r="C21" s="22" t="s">
        <v>71</v>
      </c>
      <c r="D21" s="22" t="s">
        <v>16</v>
      </c>
      <c r="E21" s="24">
        <v>360</v>
      </c>
      <c r="F21" s="5"/>
      <c r="G21" s="50">
        <f t="shared" ref="G21" si="4">E21*F21</f>
        <v>0</v>
      </c>
    </row>
    <row r="22" spans="1:7" x14ac:dyDescent="0.25">
      <c r="A22" s="47">
        <f t="shared" si="3"/>
        <v>17</v>
      </c>
      <c r="B22" s="23" t="s">
        <v>57</v>
      </c>
      <c r="C22" s="22" t="s">
        <v>56</v>
      </c>
      <c r="D22" s="24" t="s">
        <v>25</v>
      </c>
      <c r="E22" s="24">
        <v>100</v>
      </c>
      <c r="F22" s="5"/>
      <c r="G22" s="50">
        <f t="shared" si="2"/>
        <v>0</v>
      </c>
    </row>
    <row r="23" spans="1:7" x14ac:dyDescent="0.25">
      <c r="A23" s="47">
        <f t="shared" si="3"/>
        <v>18</v>
      </c>
      <c r="B23" s="23" t="s">
        <v>70</v>
      </c>
      <c r="C23" s="22" t="s">
        <v>121</v>
      </c>
      <c r="D23" s="24" t="s">
        <v>25</v>
      </c>
      <c r="E23" s="24">
        <v>10714</v>
      </c>
      <c r="F23" s="5"/>
      <c r="G23" s="50">
        <f t="shared" si="2"/>
        <v>0</v>
      </c>
    </row>
    <row r="24" spans="1:7" ht="26.25" x14ac:dyDescent="0.25">
      <c r="A24" s="47">
        <f t="shared" si="3"/>
        <v>19</v>
      </c>
      <c r="B24" s="23" t="s">
        <v>76</v>
      </c>
      <c r="C24" s="22" t="s">
        <v>69</v>
      </c>
      <c r="D24" s="22" t="s">
        <v>16</v>
      </c>
      <c r="E24" s="24">
        <v>5355</v>
      </c>
      <c r="F24" s="5"/>
      <c r="G24" s="50">
        <f t="shared" si="2"/>
        <v>0</v>
      </c>
    </row>
    <row r="25" spans="1:7" x14ac:dyDescent="0.25">
      <c r="A25" s="47">
        <f t="shared" si="3"/>
        <v>20</v>
      </c>
      <c r="B25" s="23" t="s">
        <v>77</v>
      </c>
      <c r="C25" s="22" t="s">
        <v>74</v>
      </c>
      <c r="D25" s="24" t="s">
        <v>5</v>
      </c>
      <c r="E25" s="24">
        <v>800</v>
      </c>
      <c r="F25" s="5"/>
      <c r="G25" s="50">
        <f t="shared" ref="G25" si="5">E25*F25</f>
        <v>0</v>
      </c>
    </row>
    <row r="26" spans="1:7" x14ac:dyDescent="0.25">
      <c r="A26" s="47">
        <f t="shared" si="3"/>
        <v>21</v>
      </c>
      <c r="B26" s="23" t="s">
        <v>55</v>
      </c>
      <c r="C26" s="22" t="s">
        <v>111</v>
      </c>
      <c r="D26" s="24" t="s">
        <v>5</v>
      </c>
      <c r="E26" s="24">
        <v>150</v>
      </c>
      <c r="F26" s="5"/>
      <c r="G26" s="48">
        <f>E26*F26</f>
        <v>0</v>
      </c>
    </row>
    <row r="27" spans="1:7" ht="26.25" x14ac:dyDescent="0.25">
      <c r="A27" s="47">
        <f t="shared" si="3"/>
        <v>22</v>
      </c>
      <c r="B27" s="23" t="s">
        <v>112</v>
      </c>
      <c r="C27" s="22" t="s">
        <v>113</v>
      </c>
      <c r="D27" s="24" t="s">
        <v>3</v>
      </c>
      <c r="E27" s="24">
        <v>16</v>
      </c>
      <c r="F27" s="5"/>
      <c r="G27" s="48">
        <f>E27*F27</f>
        <v>0</v>
      </c>
    </row>
    <row r="28" spans="1:7" ht="26.25" x14ac:dyDescent="0.25">
      <c r="A28" s="47">
        <f t="shared" si="3"/>
        <v>23</v>
      </c>
      <c r="B28" s="23" t="s">
        <v>78</v>
      </c>
      <c r="C28" s="25" t="s">
        <v>138</v>
      </c>
      <c r="D28" s="24" t="s">
        <v>6</v>
      </c>
      <c r="E28" s="24">
        <v>900</v>
      </c>
      <c r="F28" s="5"/>
      <c r="G28" s="48">
        <f>E28*F28</f>
        <v>0</v>
      </c>
    </row>
    <row r="29" spans="1:7" ht="26.25" x14ac:dyDescent="0.25">
      <c r="A29" s="47">
        <f t="shared" si="3"/>
        <v>24</v>
      </c>
      <c r="B29" s="23" t="s">
        <v>136</v>
      </c>
      <c r="C29" s="22" t="s">
        <v>137</v>
      </c>
      <c r="D29" s="24" t="s">
        <v>6</v>
      </c>
      <c r="E29" s="24">
        <v>120</v>
      </c>
      <c r="F29" s="5"/>
      <c r="G29" s="48">
        <f>E29*F29</f>
        <v>0</v>
      </c>
    </row>
    <row r="30" spans="1:7" ht="26.25" x14ac:dyDescent="0.25">
      <c r="A30" s="47">
        <f t="shared" si="3"/>
        <v>25</v>
      </c>
      <c r="B30" s="23" t="s">
        <v>112</v>
      </c>
      <c r="C30" s="22" t="s">
        <v>113</v>
      </c>
      <c r="D30" s="24" t="s">
        <v>3</v>
      </c>
      <c r="E30" s="24">
        <v>2</v>
      </c>
      <c r="F30" s="5"/>
      <c r="G30" s="48">
        <f>E30*F30</f>
        <v>0</v>
      </c>
    </row>
    <row r="31" spans="1:7" x14ac:dyDescent="0.25">
      <c r="A31" s="47"/>
      <c r="B31" s="28"/>
      <c r="C31" s="22"/>
      <c r="D31" s="22"/>
      <c r="E31" s="22"/>
      <c r="F31" s="8"/>
      <c r="G31" s="49">
        <f>SUM(G17:G30)</f>
        <v>0</v>
      </c>
    </row>
    <row r="32" spans="1:7" x14ac:dyDescent="0.25">
      <c r="A32" s="45" t="s">
        <v>159</v>
      </c>
      <c r="B32" s="26" t="s">
        <v>18</v>
      </c>
      <c r="C32" s="19"/>
      <c r="D32" s="27"/>
      <c r="E32" s="27"/>
      <c r="F32" s="9"/>
      <c r="G32" s="51"/>
    </row>
    <row r="33" spans="1:7" x14ac:dyDescent="0.25">
      <c r="A33" s="47">
        <f>A30+1</f>
        <v>26</v>
      </c>
      <c r="B33" s="29" t="s">
        <v>79</v>
      </c>
      <c r="C33" s="30" t="s">
        <v>114</v>
      </c>
      <c r="D33" s="31" t="s">
        <v>6</v>
      </c>
      <c r="E33" s="32">
        <v>1000</v>
      </c>
      <c r="F33" s="10"/>
      <c r="G33" s="52">
        <f t="shared" ref="G33:G38" si="6">E33*F33</f>
        <v>0</v>
      </c>
    </row>
    <row r="34" spans="1:7" x14ac:dyDescent="0.25">
      <c r="A34" s="47">
        <f>A33+1</f>
        <v>27</v>
      </c>
      <c r="B34" s="29" t="s">
        <v>115</v>
      </c>
      <c r="C34" s="22" t="s">
        <v>116</v>
      </c>
      <c r="D34" s="24" t="s">
        <v>6</v>
      </c>
      <c r="E34" s="24">
        <v>800</v>
      </c>
      <c r="F34" s="5"/>
      <c r="G34" s="48">
        <f t="shared" si="6"/>
        <v>0</v>
      </c>
    </row>
    <row r="35" spans="1:7" ht="26.25" x14ac:dyDescent="0.25">
      <c r="A35" s="47">
        <f t="shared" ref="A35:A42" si="7">A34+1</f>
        <v>28</v>
      </c>
      <c r="B35" s="29" t="s">
        <v>82</v>
      </c>
      <c r="C35" s="22" t="s">
        <v>59</v>
      </c>
      <c r="D35" s="24" t="s">
        <v>6</v>
      </c>
      <c r="E35" s="24">
        <v>110</v>
      </c>
      <c r="F35" s="11"/>
      <c r="G35" s="48">
        <f>E35*F35</f>
        <v>0</v>
      </c>
    </row>
    <row r="36" spans="1:7" x14ac:dyDescent="0.25">
      <c r="A36" s="47">
        <f t="shared" si="7"/>
        <v>29</v>
      </c>
      <c r="B36" s="29" t="s">
        <v>60</v>
      </c>
      <c r="C36" s="22" t="s">
        <v>61</v>
      </c>
      <c r="D36" s="24" t="s">
        <v>6</v>
      </c>
      <c r="E36" s="24">
        <v>90</v>
      </c>
      <c r="F36" s="11"/>
      <c r="G36" s="48">
        <f>E36*F36</f>
        <v>0</v>
      </c>
    </row>
    <row r="37" spans="1:7" x14ac:dyDescent="0.25">
      <c r="A37" s="47">
        <f t="shared" si="7"/>
        <v>30</v>
      </c>
      <c r="B37" s="29" t="s">
        <v>83</v>
      </c>
      <c r="C37" s="22" t="s">
        <v>84</v>
      </c>
      <c r="D37" s="24" t="s">
        <v>6</v>
      </c>
      <c r="E37" s="24">
        <v>40</v>
      </c>
      <c r="F37" s="11"/>
      <c r="G37" s="48">
        <f t="shared" ref="G37" si="8">E37*F37</f>
        <v>0</v>
      </c>
    </row>
    <row r="38" spans="1:7" ht="26.25" x14ac:dyDescent="0.25">
      <c r="A38" s="47">
        <f t="shared" si="7"/>
        <v>31</v>
      </c>
      <c r="B38" s="29" t="s">
        <v>80</v>
      </c>
      <c r="C38" s="22" t="s">
        <v>81</v>
      </c>
      <c r="D38" s="24" t="s">
        <v>6</v>
      </c>
      <c r="E38" s="24">
        <v>1600</v>
      </c>
      <c r="F38" s="11"/>
      <c r="G38" s="48">
        <f t="shared" si="6"/>
        <v>0</v>
      </c>
    </row>
    <row r="39" spans="1:7" x14ac:dyDescent="0.25">
      <c r="A39" s="47">
        <f t="shared" si="7"/>
        <v>32</v>
      </c>
      <c r="B39" s="29" t="s">
        <v>131</v>
      </c>
      <c r="C39" s="22" t="s">
        <v>85</v>
      </c>
      <c r="D39" s="24" t="s">
        <v>3</v>
      </c>
      <c r="E39" s="33">
        <v>6</v>
      </c>
      <c r="F39" s="11"/>
      <c r="G39" s="48">
        <f t="shared" ref="G39" si="9">E39*F39</f>
        <v>0</v>
      </c>
    </row>
    <row r="40" spans="1:7" x14ac:dyDescent="0.25">
      <c r="A40" s="47">
        <f t="shared" si="7"/>
        <v>33</v>
      </c>
      <c r="B40" s="29" t="s">
        <v>132</v>
      </c>
      <c r="C40" s="22" t="s">
        <v>129</v>
      </c>
      <c r="D40" s="24" t="s">
        <v>3</v>
      </c>
      <c r="E40" s="33">
        <v>3</v>
      </c>
      <c r="F40" s="11"/>
      <c r="G40" s="48">
        <f t="shared" ref="G40" si="10">E40*F40</f>
        <v>0</v>
      </c>
    </row>
    <row r="41" spans="1:7" x14ac:dyDescent="0.25">
      <c r="A41" s="47">
        <f t="shared" si="7"/>
        <v>34</v>
      </c>
      <c r="B41" s="29" t="s">
        <v>133</v>
      </c>
      <c r="C41" s="22" t="s">
        <v>130</v>
      </c>
      <c r="D41" s="24" t="s">
        <v>3</v>
      </c>
      <c r="E41" s="33">
        <v>2</v>
      </c>
      <c r="F41" s="11"/>
      <c r="G41" s="48">
        <f>E41*F41</f>
        <v>0</v>
      </c>
    </row>
    <row r="42" spans="1:7" ht="26.25" x14ac:dyDescent="0.25">
      <c r="A42" s="47">
        <f t="shared" si="7"/>
        <v>35</v>
      </c>
      <c r="B42" s="29" t="s">
        <v>134</v>
      </c>
      <c r="C42" s="34" t="s">
        <v>135</v>
      </c>
      <c r="D42" s="24" t="s">
        <v>3</v>
      </c>
      <c r="E42" s="33">
        <v>1</v>
      </c>
      <c r="F42" s="11"/>
      <c r="G42" s="48">
        <f>E42*F42</f>
        <v>0</v>
      </c>
    </row>
    <row r="43" spans="1:7" x14ac:dyDescent="0.25">
      <c r="A43" s="47"/>
      <c r="B43" s="23"/>
      <c r="C43" s="22"/>
      <c r="D43" s="24"/>
      <c r="E43" s="24"/>
      <c r="F43" s="6" t="s">
        <v>37</v>
      </c>
      <c r="G43" s="49">
        <f>SUM(G33:G42)</f>
        <v>0</v>
      </c>
    </row>
    <row r="44" spans="1:7" x14ac:dyDescent="0.25">
      <c r="A44" s="45" t="s">
        <v>160</v>
      </c>
      <c r="B44" s="26" t="s">
        <v>12</v>
      </c>
      <c r="C44" s="19"/>
      <c r="D44" s="27"/>
      <c r="E44" s="27"/>
      <c r="F44" s="9"/>
      <c r="G44" s="51"/>
    </row>
    <row r="45" spans="1:7" ht="26.25" x14ac:dyDescent="0.25">
      <c r="A45" s="47">
        <f>A42+1</f>
        <v>36</v>
      </c>
      <c r="B45" s="23" t="s">
        <v>14</v>
      </c>
      <c r="C45" s="22" t="s">
        <v>117</v>
      </c>
      <c r="D45" s="24" t="s">
        <v>3</v>
      </c>
      <c r="E45" s="16">
        <v>50</v>
      </c>
      <c r="F45" s="5"/>
      <c r="G45" s="48">
        <f t="shared" ref="G45:G52" si="11">E45*F45</f>
        <v>0</v>
      </c>
    </row>
    <row r="46" spans="1:7" x14ac:dyDescent="0.25">
      <c r="A46" s="47">
        <f>A45+1</f>
        <v>37</v>
      </c>
      <c r="B46" s="23" t="s">
        <v>119</v>
      </c>
      <c r="C46" s="22" t="s">
        <v>118</v>
      </c>
      <c r="D46" s="24" t="s">
        <v>3</v>
      </c>
      <c r="E46" s="16">
        <v>20</v>
      </c>
      <c r="F46" s="5"/>
      <c r="G46" s="48">
        <f t="shared" si="11"/>
        <v>0</v>
      </c>
    </row>
    <row r="47" spans="1:7" x14ac:dyDescent="0.25">
      <c r="A47" s="47">
        <f t="shared" ref="A47:A53" si="12">A46+1</f>
        <v>38</v>
      </c>
      <c r="B47" s="23" t="s">
        <v>123</v>
      </c>
      <c r="C47" s="22" t="s">
        <v>122</v>
      </c>
      <c r="D47" s="24" t="s">
        <v>3</v>
      </c>
      <c r="E47" s="16">
        <v>30</v>
      </c>
      <c r="F47" s="5"/>
      <c r="G47" s="48">
        <f t="shared" si="11"/>
        <v>0</v>
      </c>
    </row>
    <row r="48" spans="1:7" ht="26.25" x14ac:dyDescent="0.25">
      <c r="A48" s="47">
        <f t="shared" si="12"/>
        <v>39</v>
      </c>
      <c r="B48" s="23" t="s">
        <v>146</v>
      </c>
      <c r="C48" s="24" t="s">
        <v>86</v>
      </c>
      <c r="D48" s="24" t="s">
        <v>6</v>
      </c>
      <c r="E48" s="24">
        <v>20000</v>
      </c>
      <c r="F48" s="12"/>
      <c r="G48" s="48">
        <f t="shared" si="11"/>
        <v>0</v>
      </c>
    </row>
    <row r="49" spans="1:7" ht="26.25" x14ac:dyDescent="0.25">
      <c r="A49" s="47">
        <f t="shared" si="12"/>
        <v>40</v>
      </c>
      <c r="B49" s="28" t="s">
        <v>147</v>
      </c>
      <c r="C49" s="22" t="s">
        <v>87</v>
      </c>
      <c r="D49" s="22" t="s">
        <v>6</v>
      </c>
      <c r="E49" s="22">
        <v>3400</v>
      </c>
      <c r="F49" s="12"/>
      <c r="G49" s="48">
        <f t="shared" si="11"/>
        <v>0</v>
      </c>
    </row>
    <row r="50" spans="1:7" ht="30" x14ac:dyDescent="0.25">
      <c r="A50" s="47">
        <f t="shared" si="12"/>
        <v>41</v>
      </c>
      <c r="B50" s="15" t="s">
        <v>144</v>
      </c>
      <c r="C50" s="22" t="s">
        <v>88</v>
      </c>
      <c r="D50" s="22" t="s">
        <v>6</v>
      </c>
      <c r="E50" s="22">
        <v>8500</v>
      </c>
      <c r="F50" s="12"/>
      <c r="G50" s="48">
        <f t="shared" si="11"/>
        <v>0</v>
      </c>
    </row>
    <row r="51" spans="1:7" ht="30" x14ac:dyDescent="0.25">
      <c r="A51" s="47">
        <f t="shared" si="12"/>
        <v>42</v>
      </c>
      <c r="B51" s="15" t="s">
        <v>145</v>
      </c>
      <c r="C51" s="22" t="s">
        <v>89</v>
      </c>
      <c r="D51" s="24" t="s">
        <v>6</v>
      </c>
      <c r="E51" s="16">
        <v>80</v>
      </c>
      <c r="F51" s="5"/>
      <c r="G51" s="48">
        <f t="shared" si="11"/>
        <v>0</v>
      </c>
    </row>
    <row r="52" spans="1:7" ht="26.25" x14ac:dyDescent="0.25">
      <c r="A52" s="47">
        <f t="shared" si="12"/>
        <v>43</v>
      </c>
      <c r="B52" s="23" t="s">
        <v>148</v>
      </c>
      <c r="C52" s="22" t="s">
        <v>90</v>
      </c>
      <c r="D52" s="24" t="s">
        <v>3</v>
      </c>
      <c r="E52" s="16">
        <v>2</v>
      </c>
      <c r="F52" s="5"/>
      <c r="G52" s="48">
        <f t="shared" si="11"/>
        <v>0</v>
      </c>
    </row>
    <row r="53" spans="1:7" ht="26.25" x14ac:dyDescent="0.25">
      <c r="A53" s="47">
        <f t="shared" si="12"/>
        <v>44</v>
      </c>
      <c r="B53" s="23" t="s">
        <v>149</v>
      </c>
      <c r="C53" s="22" t="s">
        <v>91</v>
      </c>
      <c r="D53" s="24" t="s">
        <v>3</v>
      </c>
      <c r="E53" s="16">
        <v>2</v>
      </c>
      <c r="F53" s="5"/>
      <c r="G53" s="48">
        <f t="shared" ref="G53" si="13">E53*F53</f>
        <v>0</v>
      </c>
    </row>
    <row r="54" spans="1:7" x14ac:dyDescent="0.25">
      <c r="A54" s="47"/>
      <c r="B54" s="23"/>
      <c r="C54" s="22"/>
      <c r="D54" s="24"/>
      <c r="E54" s="24"/>
      <c r="F54" s="6" t="s">
        <v>38</v>
      </c>
      <c r="G54" s="49">
        <f>SUM(G45:G53)</f>
        <v>0</v>
      </c>
    </row>
    <row r="55" spans="1:7" x14ac:dyDescent="0.25">
      <c r="A55" s="45" t="s">
        <v>161</v>
      </c>
      <c r="B55" s="26" t="s">
        <v>11</v>
      </c>
      <c r="C55" s="19"/>
      <c r="D55" s="27"/>
      <c r="E55" s="27"/>
      <c r="F55" s="7"/>
      <c r="G55" s="46"/>
    </row>
    <row r="56" spans="1:7" ht="26.25" x14ac:dyDescent="0.25">
      <c r="A56" s="47">
        <f>A53+1</f>
        <v>45</v>
      </c>
      <c r="B56" s="23" t="s">
        <v>143</v>
      </c>
      <c r="C56" s="22" t="s">
        <v>67</v>
      </c>
      <c r="D56" s="24" t="s">
        <v>7</v>
      </c>
      <c r="E56" s="16">
        <v>9</v>
      </c>
      <c r="F56" s="5"/>
      <c r="G56" s="48">
        <f t="shared" ref="G56:G59" si="14">E56*F56</f>
        <v>0</v>
      </c>
    </row>
    <row r="57" spans="1:7" ht="26.25" x14ac:dyDescent="0.25">
      <c r="A57" s="47">
        <f>A56+1</f>
        <v>46</v>
      </c>
      <c r="B57" s="23" t="s">
        <v>63</v>
      </c>
      <c r="C57" s="22" t="s">
        <v>65</v>
      </c>
      <c r="D57" s="24" t="s">
        <v>3</v>
      </c>
      <c r="E57" s="16">
        <v>4</v>
      </c>
      <c r="F57" s="5"/>
      <c r="G57" s="48">
        <f t="shared" si="14"/>
        <v>0</v>
      </c>
    </row>
    <row r="58" spans="1:7" ht="26.25" x14ac:dyDescent="0.25">
      <c r="A58" s="47">
        <f t="shared" ref="A58:A61" si="15">A57+1</f>
        <v>47</v>
      </c>
      <c r="B58" s="23" t="s">
        <v>62</v>
      </c>
      <c r="C58" s="22" t="s">
        <v>66</v>
      </c>
      <c r="D58" s="24" t="s">
        <v>3</v>
      </c>
      <c r="E58" s="16">
        <v>20</v>
      </c>
      <c r="F58" s="5"/>
      <c r="G58" s="48">
        <f t="shared" si="14"/>
        <v>0</v>
      </c>
    </row>
    <row r="59" spans="1:7" x14ac:dyDescent="0.25">
      <c r="A59" s="47">
        <f t="shared" si="15"/>
        <v>48</v>
      </c>
      <c r="B59" s="23" t="s">
        <v>93</v>
      </c>
      <c r="C59" s="22" t="s">
        <v>120</v>
      </c>
      <c r="D59" s="24" t="s">
        <v>5</v>
      </c>
      <c r="E59" s="16">
        <v>6500</v>
      </c>
      <c r="F59" s="5"/>
      <c r="G59" s="48">
        <f t="shared" si="14"/>
        <v>0</v>
      </c>
    </row>
    <row r="60" spans="1:7" x14ac:dyDescent="0.25">
      <c r="A60" s="47">
        <f t="shared" si="15"/>
        <v>49</v>
      </c>
      <c r="B60" s="23" t="s">
        <v>33</v>
      </c>
      <c r="C60" s="34" t="s">
        <v>94</v>
      </c>
      <c r="D60" s="24" t="s">
        <v>7</v>
      </c>
      <c r="E60" s="16">
        <v>9</v>
      </c>
      <c r="F60" s="5"/>
      <c r="G60" s="48">
        <f>E60*F60</f>
        <v>0</v>
      </c>
    </row>
    <row r="61" spans="1:7" x14ac:dyDescent="0.25">
      <c r="A61" s="47">
        <f t="shared" si="15"/>
        <v>50</v>
      </c>
      <c r="B61" s="23" t="s">
        <v>15</v>
      </c>
      <c r="C61" s="34" t="s">
        <v>92</v>
      </c>
      <c r="D61" s="24" t="s">
        <v>3</v>
      </c>
      <c r="E61" s="24">
        <v>2</v>
      </c>
      <c r="F61" s="5"/>
      <c r="G61" s="48">
        <f>E61*F61</f>
        <v>0</v>
      </c>
    </row>
    <row r="62" spans="1:7" x14ac:dyDescent="0.25">
      <c r="A62" s="47"/>
      <c r="B62" s="28"/>
      <c r="C62" s="22"/>
      <c r="D62" s="24"/>
      <c r="E62" s="24"/>
      <c r="F62" s="6" t="s">
        <v>39</v>
      </c>
      <c r="G62" s="49">
        <f>SUM(G56:G61)</f>
        <v>0</v>
      </c>
    </row>
    <row r="63" spans="1:7" x14ac:dyDescent="0.25">
      <c r="A63" s="45" t="s">
        <v>162</v>
      </c>
      <c r="B63" s="26" t="s">
        <v>10</v>
      </c>
      <c r="C63" s="19"/>
      <c r="D63" s="27"/>
      <c r="E63" s="27"/>
      <c r="F63" s="7"/>
      <c r="G63" s="46"/>
    </row>
    <row r="64" spans="1:7" x14ac:dyDescent="0.25">
      <c r="A64" s="47">
        <f>A61+1</f>
        <v>51</v>
      </c>
      <c r="B64" s="23" t="s">
        <v>127</v>
      </c>
      <c r="C64" s="22" t="s">
        <v>153</v>
      </c>
      <c r="D64" s="24" t="s">
        <v>5</v>
      </c>
      <c r="E64" s="16">
        <v>64000</v>
      </c>
      <c r="F64" s="5"/>
      <c r="G64" s="48">
        <f>E64*F64</f>
        <v>0</v>
      </c>
    </row>
    <row r="65" spans="1:7" ht="26.25" x14ac:dyDescent="0.25">
      <c r="A65" s="47">
        <f>A64+1</f>
        <v>52</v>
      </c>
      <c r="B65" s="23" t="s">
        <v>96</v>
      </c>
      <c r="C65" s="22" t="s">
        <v>95</v>
      </c>
      <c r="D65" s="24" t="s">
        <v>6</v>
      </c>
      <c r="E65" s="16">
        <v>22000</v>
      </c>
      <c r="F65" s="5"/>
      <c r="G65" s="48">
        <f>E65*F65</f>
        <v>0</v>
      </c>
    </row>
    <row r="66" spans="1:7" ht="26.25" x14ac:dyDescent="0.25">
      <c r="A66" s="47">
        <f t="shared" ref="A66:A67" si="16">A65+1</f>
        <v>53</v>
      </c>
      <c r="B66" s="23" t="s">
        <v>98</v>
      </c>
      <c r="C66" s="22" t="s">
        <v>97</v>
      </c>
      <c r="D66" s="24" t="s">
        <v>6</v>
      </c>
      <c r="E66" s="16">
        <v>400</v>
      </c>
      <c r="F66" s="5"/>
      <c r="G66" s="48">
        <f>E66*F66</f>
        <v>0</v>
      </c>
    </row>
    <row r="67" spans="1:7" x14ac:dyDescent="0.25">
      <c r="A67" s="47">
        <f t="shared" si="16"/>
        <v>54</v>
      </c>
      <c r="B67" s="23" t="s">
        <v>31</v>
      </c>
      <c r="C67" s="22" t="s">
        <v>99</v>
      </c>
      <c r="D67" s="24" t="s">
        <v>7</v>
      </c>
      <c r="E67" s="16">
        <v>9</v>
      </c>
      <c r="F67" s="5"/>
      <c r="G67" s="48">
        <f>E67*F67</f>
        <v>0</v>
      </c>
    </row>
    <row r="68" spans="1:7" x14ac:dyDescent="0.25">
      <c r="A68" s="47"/>
      <c r="B68" s="28"/>
      <c r="C68" s="22"/>
      <c r="D68" s="22"/>
      <c r="E68" s="22"/>
      <c r="F68" s="8" t="s">
        <v>40</v>
      </c>
      <c r="G68" s="49">
        <f>SUM(G64:G67)</f>
        <v>0</v>
      </c>
    </row>
    <row r="69" spans="1:7" x14ac:dyDescent="0.25">
      <c r="A69" s="45" t="s">
        <v>163</v>
      </c>
      <c r="B69" s="20" t="s">
        <v>24</v>
      </c>
      <c r="C69" s="19"/>
      <c r="D69" s="19"/>
      <c r="E69" s="19"/>
      <c r="F69" s="13"/>
      <c r="G69" s="53"/>
    </row>
    <row r="70" spans="1:7" x14ac:dyDescent="0.25">
      <c r="A70" s="47">
        <f>A67+1</f>
        <v>55</v>
      </c>
      <c r="B70" s="23" t="s">
        <v>20</v>
      </c>
      <c r="C70" s="22" t="s">
        <v>110</v>
      </c>
      <c r="D70" s="24" t="s">
        <v>4</v>
      </c>
      <c r="E70" s="16">
        <v>500</v>
      </c>
      <c r="F70" s="5"/>
      <c r="G70" s="48">
        <f>E70*F70</f>
        <v>0</v>
      </c>
    </row>
    <row r="71" spans="1:7" x14ac:dyDescent="0.25">
      <c r="A71" s="47">
        <f>A70+1</f>
        <v>56</v>
      </c>
      <c r="B71" s="23" t="s">
        <v>47</v>
      </c>
      <c r="C71" s="22" t="s">
        <v>48</v>
      </c>
      <c r="D71" s="24" t="s">
        <v>16</v>
      </c>
      <c r="E71" s="24">
        <f>ROUNDUP(1.1*(((E73)*(20/2000))),-1)</f>
        <v>40</v>
      </c>
      <c r="F71" s="12"/>
      <c r="G71" s="50">
        <f>E71*F71</f>
        <v>0</v>
      </c>
    </row>
    <row r="72" spans="1:7" x14ac:dyDescent="0.25">
      <c r="A72" s="47">
        <f t="shared" ref="A72:A80" si="17">A71+1</f>
        <v>57</v>
      </c>
      <c r="B72" s="23" t="s">
        <v>49</v>
      </c>
      <c r="C72" s="22" t="s">
        <v>50</v>
      </c>
      <c r="D72" s="24" t="s">
        <v>16</v>
      </c>
      <c r="E72" s="24">
        <f>ROUNDUP(1.1*(((E73)*(50/2000))),-1)</f>
        <v>90</v>
      </c>
      <c r="F72" s="12"/>
      <c r="G72" s="50">
        <f>E72*F72</f>
        <v>0</v>
      </c>
    </row>
    <row r="73" spans="1:7" x14ac:dyDescent="0.25">
      <c r="A73" s="47">
        <f t="shared" si="17"/>
        <v>58</v>
      </c>
      <c r="B73" s="23" t="s">
        <v>152</v>
      </c>
      <c r="C73" s="22" t="s">
        <v>51</v>
      </c>
      <c r="D73" s="24" t="s">
        <v>5</v>
      </c>
      <c r="E73" s="24">
        <v>3000</v>
      </c>
      <c r="F73" s="5"/>
      <c r="G73" s="50">
        <f t="shared" ref="G73:G77" si="18">E73*F73</f>
        <v>0</v>
      </c>
    </row>
    <row r="74" spans="1:7" x14ac:dyDescent="0.25">
      <c r="A74" s="47">
        <f t="shared" si="17"/>
        <v>59</v>
      </c>
      <c r="B74" s="23" t="s">
        <v>32</v>
      </c>
      <c r="C74" s="22" t="s">
        <v>150</v>
      </c>
      <c r="D74" s="24" t="s">
        <v>5</v>
      </c>
      <c r="E74" s="24">
        <v>200</v>
      </c>
      <c r="F74" s="5"/>
      <c r="G74" s="48">
        <f t="shared" si="18"/>
        <v>0</v>
      </c>
    </row>
    <row r="75" spans="1:7" x14ac:dyDescent="0.25">
      <c r="A75" s="47">
        <f t="shared" si="17"/>
        <v>60</v>
      </c>
      <c r="B75" s="28" t="s">
        <v>128</v>
      </c>
      <c r="C75" s="22" t="s">
        <v>100</v>
      </c>
      <c r="D75" s="22" t="s">
        <v>3</v>
      </c>
      <c r="E75" s="22">
        <v>6</v>
      </c>
      <c r="F75" s="11"/>
      <c r="G75" s="54">
        <f t="shared" si="18"/>
        <v>0</v>
      </c>
    </row>
    <row r="76" spans="1:7" x14ac:dyDescent="0.25">
      <c r="A76" s="47">
        <f t="shared" si="17"/>
        <v>61</v>
      </c>
      <c r="B76" s="28" t="s">
        <v>64</v>
      </c>
      <c r="C76" s="22" t="s">
        <v>100</v>
      </c>
      <c r="D76" s="22" t="s">
        <v>3</v>
      </c>
      <c r="E76" s="22">
        <v>2</v>
      </c>
      <c r="F76" s="11"/>
      <c r="G76" s="54">
        <f t="shared" ref="G76" si="19">E76*F76</f>
        <v>0</v>
      </c>
    </row>
    <row r="77" spans="1:7" x14ac:dyDescent="0.25">
      <c r="A77" s="47">
        <f t="shared" si="17"/>
        <v>62</v>
      </c>
      <c r="B77" s="23" t="s">
        <v>101</v>
      </c>
      <c r="C77" s="22" t="s">
        <v>102</v>
      </c>
      <c r="D77" s="24" t="s">
        <v>3</v>
      </c>
      <c r="E77" s="24">
        <v>3</v>
      </c>
      <c r="F77" s="5"/>
      <c r="G77" s="48">
        <f t="shared" si="18"/>
        <v>0</v>
      </c>
    </row>
    <row r="78" spans="1:7" x14ac:dyDescent="0.25">
      <c r="A78" s="47">
        <f t="shared" si="17"/>
        <v>63</v>
      </c>
      <c r="B78" s="23" t="s">
        <v>103</v>
      </c>
      <c r="C78" s="22" t="s">
        <v>151</v>
      </c>
      <c r="D78" s="24" t="s">
        <v>3</v>
      </c>
      <c r="E78" s="24">
        <v>3</v>
      </c>
      <c r="F78" s="5"/>
      <c r="G78" s="48">
        <f t="shared" ref="G78" si="20">E78*F78</f>
        <v>0</v>
      </c>
    </row>
    <row r="79" spans="1:7" x14ac:dyDescent="0.25">
      <c r="A79" s="47">
        <f t="shared" si="17"/>
        <v>64</v>
      </c>
      <c r="B79" s="23" t="s">
        <v>75</v>
      </c>
      <c r="C79" s="22" t="s">
        <v>104</v>
      </c>
      <c r="D79" s="24" t="s">
        <v>8</v>
      </c>
      <c r="E79" s="24">
        <v>1</v>
      </c>
      <c r="F79" s="5"/>
      <c r="G79" s="48">
        <f t="shared" ref="G79" si="21">E79*F79</f>
        <v>0</v>
      </c>
    </row>
    <row r="80" spans="1:7" ht="26.25" x14ac:dyDescent="0.25">
      <c r="A80" s="47">
        <f t="shared" si="17"/>
        <v>65</v>
      </c>
      <c r="B80" s="23" t="s">
        <v>29</v>
      </c>
      <c r="C80" s="22" t="s">
        <v>105</v>
      </c>
      <c r="D80" s="24" t="s">
        <v>30</v>
      </c>
      <c r="E80" s="24">
        <v>1000</v>
      </c>
      <c r="F80" s="5"/>
      <c r="G80" s="48">
        <f>E80*F80</f>
        <v>0</v>
      </c>
    </row>
    <row r="81" spans="1:9" ht="15.75" thickBot="1" x14ac:dyDescent="0.3">
      <c r="A81" s="55"/>
      <c r="B81" s="56"/>
      <c r="C81" s="57"/>
      <c r="D81" s="58"/>
      <c r="E81" s="58"/>
      <c r="F81" s="59" t="s">
        <v>41</v>
      </c>
      <c r="G81" s="60">
        <f>SUM(G70:G79)</f>
        <v>0</v>
      </c>
    </row>
    <row r="82" spans="1:9" x14ac:dyDescent="0.25">
      <c r="A82" s="35"/>
      <c r="B82" s="36"/>
      <c r="C82" s="35"/>
      <c r="D82" s="35"/>
      <c r="E82" s="37" t="s">
        <v>156</v>
      </c>
      <c r="F82" s="38"/>
      <c r="G82" s="39">
        <f>SUM(G15,G31,G43,G54,G62,G68,G81)</f>
        <v>0</v>
      </c>
    </row>
    <row r="83" spans="1:9" ht="14.25" customHeight="1" x14ac:dyDescent="0.25">
      <c r="B83" s="14"/>
      <c r="F83" s="2"/>
      <c r="G83" s="2"/>
    </row>
    <row r="84" spans="1:9" s="1" customFormat="1" x14ac:dyDescent="0.25">
      <c r="B84" s="14"/>
      <c r="F84"/>
      <c r="G84"/>
      <c r="H84"/>
      <c r="I84"/>
    </row>
    <row r="90" spans="1:9" ht="1.5" customHeight="1" x14ac:dyDescent="0.25"/>
  </sheetData>
  <sheetProtection algorithmName="SHA-512" hashValue="X4pKmyw3R5+tVZLvpb7qZ7BvlO7l+chbyMitelozwcrRK17Ri7Wvplm575JLnTlmuW296fQXymBOeD7K5O4jyg==" saltValue="EoJSEFTVaeRVg+HhmqfLXg==" spinCount="100000" sheet="1" objects="1" scenarios="1"/>
  <protectedRanges>
    <protectedRange sqref="F4:G82 E82" name="Range1"/>
  </protectedRanges>
  <mergeCells count="1">
    <mergeCell ref="F1:G1"/>
  </mergeCells>
  <phoneticPr fontId="9" type="noConversion"/>
  <pageMargins left="0.7" right="0.7" top="0.75" bottom="0.75" header="0.3" footer="0.3"/>
  <pageSetup scale="76" fitToHeight="2" orientation="portrait" horizontalDpi="1200" verticalDpi="1200" r:id="rId1"/>
  <headerFooter>
    <oddFooter>Page &amp;P of &amp;N</oddFooter>
  </headerFooter>
  <rowBreaks count="1" manualBreakCount="1">
    <brk id="5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>Harris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sayedmi@trilogyengineers.com</dc:creator>
  <cp:lastModifiedBy>Jaime Kovar</cp:lastModifiedBy>
  <cp:lastPrinted>2026-07-05T20:40:22Z</cp:lastPrinted>
  <dcterms:created xsi:type="dcterms:W3CDTF">2021-06-17T14:41:03Z</dcterms:created>
  <dcterms:modified xsi:type="dcterms:W3CDTF">2026-07-14T16:50:19Z</dcterms:modified>
</cp:coreProperties>
</file>